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55"/>
  </bookViews>
  <sheets>
    <sheet name="ТВ" sheetId="1" r:id="rId1"/>
  </sheets>
  <definedNames>
    <definedName name="_xlnm._FilterDatabase" localSheetId="0" hidden="1">ТВ!$A$1:$O$13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E3" i="1"/>
  <c r="J12" i="1"/>
  <c r="I12" i="1"/>
  <c r="H12" i="1"/>
  <c r="G12" i="1"/>
  <c r="F12" i="1"/>
  <c r="E12" i="1"/>
  <c r="J4" i="1"/>
  <c r="I4" i="1"/>
  <c r="H4" i="1"/>
  <c r="G4" i="1"/>
  <c r="F4" i="1"/>
  <c r="E4" i="1"/>
  <c r="J6" i="1"/>
  <c r="I6" i="1"/>
  <c r="H6" i="1"/>
  <c r="G6" i="1"/>
  <c r="F6" i="1"/>
  <c r="E6" i="1"/>
  <c r="J5" i="1"/>
  <c r="I5" i="1"/>
  <c r="H5" i="1"/>
  <c r="G5" i="1"/>
  <c r="F5" i="1"/>
  <c r="E5" i="1"/>
  <c r="J8" i="1"/>
  <c r="I8" i="1"/>
  <c r="H8" i="1"/>
  <c r="G8" i="1"/>
  <c r="F8" i="1"/>
  <c r="E8" i="1"/>
  <c r="J13" i="1"/>
  <c r="I13" i="1"/>
  <c r="H13" i="1"/>
  <c r="G13" i="1"/>
  <c r="F13" i="1"/>
  <c r="E13" i="1"/>
  <c r="J9" i="1"/>
  <c r="I9" i="1"/>
  <c r="H9" i="1"/>
  <c r="G9" i="1"/>
  <c r="F9" i="1"/>
  <c r="E9" i="1"/>
  <c r="J10" i="1"/>
  <c r="I10" i="1"/>
  <c r="H10" i="1"/>
  <c r="G10" i="1"/>
  <c r="F10" i="1"/>
  <c r="E10" i="1"/>
  <c r="J7" i="1"/>
  <c r="I7" i="1"/>
  <c r="H7" i="1"/>
  <c r="G7" i="1"/>
  <c r="F7" i="1"/>
  <c r="E7" i="1"/>
  <c r="J11" i="1"/>
  <c r="I11" i="1"/>
  <c r="H11" i="1"/>
  <c r="G11" i="1"/>
  <c r="F11" i="1"/>
  <c r="E11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<sst xmlns="http://schemas.openxmlformats.org/spreadsheetml/2006/main" count="111" uniqueCount="45">
  <si>
    <t>Город</t>
  </si>
  <si>
    <t xml:space="preserve">Вид рекламы </t>
  </si>
  <si>
    <t>Охват территории</t>
  </si>
  <si>
    <t>Целевая аудитория</t>
  </si>
  <si>
    <t>Изготовление ролика</t>
  </si>
  <si>
    <t>Реклама на ТВ</t>
  </si>
  <si>
    <t>от 1500 руб.</t>
  </si>
  <si>
    <t>Телеканал</t>
  </si>
  <si>
    <t>Первый</t>
  </si>
  <si>
    <t>Смоленск</t>
  </si>
  <si>
    <t>Город + область</t>
  </si>
  <si>
    <t>Россия 1</t>
  </si>
  <si>
    <t>Возраст: от 14 до 69 лет. Пол: 48% мужчины, 52% женщины</t>
  </si>
  <si>
    <t>Возраст: от 20 до 75 лет. Пол: 49% мужчины, 51% женщины</t>
  </si>
  <si>
    <t>НТВ</t>
  </si>
  <si>
    <t>Возраст: от 18 до 59 лет. Пол: 45% мужчины, 55% женщины</t>
  </si>
  <si>
    <t>СТС</t>
  </si>
  <si>
    <t>Возраст: от 10 до 45 лет. Пол: 48% мужчины, 52% женщины</t>
  </si>
  <si>
    <t>ТНТ</t>
  </si>
  <si>
    <t>Возраст: от 14 до 45 лет. Пол: 45% мужчины, 55% женщины</t>
  </si>
  <si>
    <t>5 канал</t>
  </si>
  <si>
    <t>Россия 24</t>
  </si>
  <si>
    <t>Пятница</t>
  </si>
  <si>
    <t>ТВ3</t>
  </si>
  <si>
    <t>Домашний</t>
  </si>
  <si>
    <t>Рен ТВ</t>
  </si>
  <si>
    <t>ТВЦ</t>
  </si>
  <si>
    <t>Возвраст: от 18 до 54 лет. Пол: 54% мужчины, 46% женщины</t>
  </si>
  <si>
    <t>Возраст: от 25 до 59 лет. Пол: 46% мужчины, 54% женщины</t>
  </si>
  <si>
    <t>Возраст: от 18 до 60 лет. Пол: 40% мужчины, 60% женщины</t>
  </si>
  <si>
    <t>Возраст: от 14 до 45 лет. Пол: 41% мужчины, 59% женщины</t>
  </si>
  <si>
    <t>Возраст: от 25 до 59 лет. Пол: 38% мужчины, 62% женщины</t>
  </si>
  <si>
    <t>Возраст: от 25 до 59 лет. Пол: 23% мужчины, 77% женщины</t>
  </si>
  <si>
    <t>Возраст: от 25 до 54 лет. Пол: 58% мужчины, 42% женщины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</si>
  <si>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</si>
  <si>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</si>
  <si>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</si>
  <si>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</si>
  <si>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</si>
  <si>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</si>
  <si>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</si>
  <si>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Старт рекламной кампании</t>
  </si>
  <si>
    <t>В течение 3 рабочих дней с момента оплаты</t>
  </si>
  <si>
    <t>Отчет</t>
  </si>
  <si>
    <t xml:space="preserve">Предоставляется эфирная справка после окончания рекламной кампании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</si>
</sst>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14.7109375" style="2" bestFit="1" customWidth="1"/>
    <col min="5" max="5" width="15.28515625" style="2" customWidth="1"/>
    <col min="6" max="10" width="16.28515625" style="2" customWidth="1"/>
    <col min="11" max="11" width="20.140625" style="2" customWidth="1"/>
    <col min="12" max="12" width="22" style="2" customWidth="1"/>
    <col min="13" max="13" width="20.42578125" style="2" bestFit="1" customWidth="1"/>
    <col min="14" max="14" width="22.28515625" style="2" bestFit="1" customWidth="1"/>
    <col min="15" max="15" width="16.85546875" style="2" customWidth="1"/>
    <col min="16" max="16384" width="9.140625" style="2"/>
  </cols>
  <sheetData>
    <row r="1" spans="1:15" ht="25.5" x14ac:dyDescent="0.2">
      <c r="A1" s="4" t="s">
        <v>0</v>
      </c>
      <c r="B1" s="5" t="s">
        <v>1</v>
      </c>
      <c r="C1" s="5" t="s">
        <v>7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 t="s">
        <v>39</v>
      </c>
      <c r="J1" s="5" t="s">
        <v>40</v>
      </c>
      <c r="K1" s="5" t="s">
        <v>2</v>
      </c>
      <c r="L1" s="5" t="s">
        <v>3</v>
      </c>
      <c r="M1" s="5" t="s">
        <v>41</v>
      </c>
      <c r="N1" s="5" t="s">
        <v>43</v>
      </c>
      <c r="O1" s="4" t="s">
        <v>4</v>
      </c>
    </row>
    <row r="2" spans="1:15" s="3" customFormat="1" ht="38.25" x14ac:dyDescent="0.2">
      <c r="A2" s="6" t="s">
        <v>9</v>
      </c>
      <c r="B2" s="6" t="s">
        <v>5</v>
      </c>
      <c r="C2" s="6" t="s">
        <v>8</v>
      </c>
      <c r="D2" s="6">
        <v>1</v>
      </c>
      <c r="E2" s="1">
        <f>205*5*D2</f>
        <v>1025</v>
      </c>
      <c r="F2" s="1">
        <f>205*10*D2</f>
        <v>2050</v>
      </c>
      <c r="G2" s="1">
        <f>205*15*D2</f>
        <v>3075</v>
      </c>
      <c r="H2" s="1">
        <f>205*20*D2</f>
        <v>4100</v>
      </c>
      <c r="I2" s="1">
        <f>205*25*D2</f>
        <v>5125</v>
      </c>
      <c r="J2" s="1">
        <f>205*30*D2</f>
        <v>6150</v>
      </c>
      <c r="K2" s="6" t="s">
        <v>10</v>
      </c>
      <c r="L2" s="7" t="s">
        <v>12</v>
      </c>
      <c r="M2" s="7" t="s">
        <v>42</v>
      </c>
      <c r="N2" s="6" t="s">
        <v>44</v>
      </c>
      <c r="O2" s="6" t="s">
        <v>6</v>
      </c>
    </row>
    <row r="3" spans="1:15" ht="38.25" x14ac:dyDescent="0.2">
      <c r="A3" s="6" t="s">
        <v>9</v>
      </c>
      <c r="B3" s="6" t="s">
        <v>5</v>
      </c>
      <c r="C3" s="8" t="s">
        <v>11</v>
      </c>
      <c r="D3" s="6">
        <v>1</v>
      </c>
      <c r="E3" s="1">
        <f>195*5*D3</f>
        <v>975</v>
      </c>
      <c r="F3" s="1">
        <f>195*10*D3</f>
        <v>1950</v>
      </c>
      <c r="G3" s="1">
        <f>195*15*D3</f>
        <v>2925</v>
      </c>
      <c r="H3" s="1">
        <f>195*20*D3</f>
        <v>3900</v>
      </c>
      <c r="I3" s="1">
        <f>195*25*D3</f>
        <v>4875</v>
      </c>
      <c r="J3" s="1">
        <f>195*30*D3</f>
        <v>5850</v>
      </c>
      <c r="K3" s="6" t="s">
        <v>10</v>
      </c>
      <c r="L3" s="8" t="s">
        <v>13</v>
      </c>
      <c r="M3" s="7" t="s">
        <v>42</v>
      </c>
      <c r="N3" s="6" t="s">
        <v>44</v>
      </c>
      <c r="O3" s="6" t="s">
        <v>6</v>
      </c>
    </row>
    <row r="4" spans="1:15" ht="38.25" x14ac:dyDescent="0.2">
      <c r="A4" s="6" t="s">
        <v>9</v>
      </c>
      <c r="B4" s="6" t="s">
        <v>5</v>
      </c>
      <c r="C4" s="8" t="s">
        <v>14</v>
      </c>
      <c r="D4" s="6">
        <v>1</v>
      </c>
      <c r="E4" s="1">
        <f>115*5*D4</f>
        <v>575</v>
      </c>
      <c r="F4" s="1">
        <f>115*10*D4</f>
        <v>1150</v>
      </c>
      <c r="G4" s="1">
        <f>115*15*D4</f>
        <v>1725</v>
      </c>
      <c r="H4" s="1">
        <f>115*20*D4</f>
        <v>2300</v>
      </c>
      <c r="I4" s="1">
        <f>115*25*D4</f>
        <v>2875</v>
      </c>
      <c r="J4" s="1">
        <f>115*30*D4</f>
        <v>3450</v>
      </c>
      <c r="K4" s="6" t="s">
        <v>10</v>
      </c>
      <c r="L4" s="8" t="s">
        <v>15</v>
      </c>
      <c r="M4" s="7" t="s">
        <v>42</v>
      </c>
      <c r="N4" s="6" t="s">
        <v>44</v>
      </c>
      <c r="O4" s="6" t="s">
        <v>6</v>
      </c>
    </row>
    <row r="5" spans="1:15" ht="38.25" x14ac:dyDescent="0.2">
      <c r="A5" s="6" t="s">
        <v>9</v>
      </c>
      <c r="B5" s="6" t="s">
        <v>5</v>
      </c>
      <c r="C5" s="8" t="s">
        <v>16</v>
      </c>
      <c r="D5" s="6">
        <v>1</v>
      </c>
      <c r="E5" s="1">
        <f>105*5*D5</f>
        <v>525</v>
      </c>
      <c r="F5" s="1">
        <f>105*10*D5</f>
        <v>1050</v>
      </c>
      <c r="G5" s="1">
        <f>105*15*D5</f>
        <v>1575</v>
      </c>
      <c r="H5" s="1">
        <f>105*20*D5</f>
        <v>2100</v>
      </c>
      <c r="I5" s="1">
        <f>105*25*D5</f>
        <v>2625</v>
      </c>
      <c r="J5" s="1">
        <f>105*30*D5</f>
        <v>3150</v>
      </c>
      <c r="K5" s="6" t="s">
        <v>10</v>
      </c>
      <c r="L5" s="8" t="s">
        <v>17</v>
      </c>
      <c r="M5" s="7" t="s">
        <v>42</v>
      </c>
      <c r="N5" s="6" t="s">
        <v>44</v>
      </c>
      <c r="O5" s="6" t="s">
        <v>6</v>
      </c>
    </row>
    <row r="6" spans="1:15" ht="38.25" x14ac:dyDescent="0.2">
      <c r="A6" s="6" t="s">
        <v>9</v>
      </c>
      <c r="B6" s="6" t="s">
        <v>5</v>
      </c>
      <c r="C6" s="8" t="s">
        <v>18</v>
      </c>
      <c r="D6" s="6">
        <v>1</v>
      </c>
      <c r="E6" s="1">
        <f>105*5*D6</f>
        <v>525</v>
      </c>
      <c r="F6" s="1">
        <f>105*10*D6</f>
        <v>1050</v>
      </c>
      <c r="G6" s="1">
        <f>105*15*D6</f>
        <v>1575</v>
      </c>
      <c r="H6" s="1">
        <f>105*20*D6</f>
        <v>2100</v>
      </c>
      <c r="I6" s="1">
        <f>105*25*D6</f>
        <v>2625</v>
      </c>
      <c r="J6" s="1">
        <f>105*30*D6</f>
        <v>3150</v>
      </c>
      <c r="K6" s="6" t="s">
        <v>10</v>
      </c>
      <c r="L6" s="8" t="s">
        <v>19</v>
      </c>
      <c r="M6" s="7" t="s">
        <v>42</v>
      </c>
      <c r="N6" s="6" t="s">
        <v>44</v>
      </c>
      <c r="O6" s="6" t="s">
        <v>6</v>
      </c>
    </row>
    <row r="7" spans="1:15" ht="38.25" x14ac:dyDescent="0.2">
      <c r="A7" s="6" t="s">
        <v>9</v>
      </c>
      <c r="B7" s="6" t="s">
        <v>5</v>
      </c>
      <c r="C7" s="8" t="s">
        <v>20</v>
      </c>
      <c r="D7" s="6">
        <v>1</v>
      </c>
      <c r="E7" s="1">
        <f>70*5*D7</f>
        <v>350</v>
      </c>
      <c r="F7" s="1">
        <f>70*10*D7</f>
        <v>700</v>
      </c>
      <c r="G7" s="1">
        <f>70*15*D7</f>
        <v>1050</v>
      </c>
      <c r="H7" s="1">
        <f>70*20*D7</f>
        <v>1400</v>
      </c>
      <c r="I7" s="1">
        <f>70*25*D7</f>
        <v>1750</v>
      </c>
      <c r="J7" s="1">
        <f>70*30*D7</f>
        <v>2100</v>
      </c>
      <c r="K7" s="6" t="s">
        <v>10</v>
      </c>
      <c r="L7" s="8" t="s">
        <v>28</v>
      </c>
      <c r="M7" s="7" t="s">
        <v>42</v>
      </c>
      <c r="N7" s="6" t="s">
        <v>44</v>
      </c>
      <c r="O7" s="6" t="s">
        <v>6</v>
      </c>
    </row>
    <row r="8" spans="1:15" ht="38.25" x14ac:dyDescent="0.2">
      <c r="A8" s="6" t="s">
        <v>9</v>
      </c>
      <c r="B8" s="6" t="s">
        <v>5</v>
      </c>
      <c r="C8" s="8" t="s">
        <v>21</v>
      </c>
      <c r="D8" s="6">
        <v>1</v>
      </c>
      <c r="E8" s="1">
        <f>80*5*D8</f>
        <v>400</v>
      </c>
      <c r="F8" s="1">
        <f>80*10*D8</f>
        <v>800</v>
      </c>
      <c r="G8" s="1">
        <f>80*15*D8</f>
        <v>1200</v>
      </c>
      <c r="H8" s="1">
        <f>80*20*D8</f>
        <v>1600</v>
      </c>
      <c r="I8" s="1">
        <f>80*25*D8</f>
        <v>2000</v>
      </c>
      <c r="J8" s="1">
        <f>80*30*D8</f>
        <v>2400</v>
      </c>
      <c r="K8" s="6" t="s">
        <v>10</v>
      </c>
      <c r="L8" s="8" t="s">
        <v>27</v>
      </c>
      <c r="M8" s="7" t="s">
        <v>42</v>
      </c>
      <c r="N8" s="6" t="s">
        <v>44</v>
      </c>
      <c r="O8" s="6" t="s">
        <v>6</v>
      </c>
    </row>
    <row r="9" spans="1:15" ht="38.25" x14ac:dyDescent="0.2">
      <c r="A9" s="6" t="s">
        <v>9</v>
      </c>
      <c r="B9" s="6" t="s">
        <v>5</v>
      </c>
      <c r="C9" s="8" t="s">
        <v>22</v>
      </c>
      <c r="D9" s="6">
        <v>1</v>
      </c>
      <c r="E9" s="1">
        <f>75*5*D9</f>
        <v>375</v>
      </c>
      <c r="F9" s="1">
        <f>75*10*D9</f>
        <v>750</v>
      </c>
      <c r="G9" s="1">
        <f>75*15*D9</f>
        <v>1125</v>
      </c>
      <c r="H9" s="1">
        <f>75*20*D9</f>
        <v>1500</v>
      </c>
      <c r="I9" s="1">
        <f>75*25*D9</f>
        <v>1875</v>
      </c>
      <c r="J9" s="1">
        <f>75*30*D9</f>
        <v>2250</v>
      </c>
      <c r="K9" s="6" t="s">
        <v>10</v>
      </c>
      <c r="L9" s="8" t="s">
        <v>30</v>
      </c>
      <c r="M9" s="7" t="s">
        <v>42</v>
      </c>
      <c r="N9" s="6" t="s">
        <v>44</v>
      </c>
      <c r="O9" s="6" t="s">
        <v>6</v>
      </c>
    </row>
    <row r="10" spans="1:15" ht="38.25" x14ac:dyDescent="0.2">
      <c r="A10" s="6" t="s">
        <v>9</v>
      </c>
      <c r="B10" s="6" t="s">
        <v>5</v>
      </c>
      <c r="C10" s="8" t="s">
        <v>23</v>
      </c>
      <c r="D10" s="6">
        <v>1</v>
      </c>
      <c r="E10" s="1">
        <f>70*5*D10</f>
        <v>350</v>
      </c>
      <c r="F10" s="1">
        <f>70*10*D10</f>
        <v>700</v>
      </c>
      <c r="G10" s="1">
        <f>70*15*D10</f>
        <v>1050</v>
      </c>
      <c r="H10" s="1">
        <f>70*20*D10</f>
        <v>1400</v>
      </c>
      <c r="I10" s="1">
        <f>70*25*D10</f>
        <v>1750</v>
      </c>
      <c r="J10" s="1">
        <f>70*30*D10</f>
        <v>2100</v>
      </c>
      <c r="K10" s="6" t="s">
        <v>10</v>
      </c>
      <c r="L10" s="8" t="s">
        <v>31</v>
      </c>
      <c r="M10" s="7" t="s">
        <v>42</v>
      </c>
      <c r="N10" s="6" t="s">
        <v>44</v>
      </c>
      <c r="O10" s="6" t="s">
        <v>6</v>
      </c>
    </row>
    <row r="11" spans="1:15" ht="38.25" x14ac:dyDescent="0.2">
      <c r="A11" s="6" t="s">
        <v>9</v>
      </c>
      <c r="B11" s="6" t="s">
        <v>5</v>
      </c>
      <c r="C11" s="8" t="s">
        <v>24</v>
      </c>
      <c r="D11" s="6">
        <v>1</v>
      </c>
      <c r="E11" s="1">
        <f>60*5*D11</f>
        <v>300</v>
      </c>
      <c r="F11" s="1">
        <f>60*10*D11</f>
        <v>600</v>
      </c>
      <c r="G11" s="1">
        <f>60*15*D11</f>
        <v>900</v>
      </c>
      <c r="H11" s="1">
        <f>60*20*D11</f>
        <v>1200</v>
      </c>
      <c r="I11" s="1">
        <f>60*25*D11</f>
        <v>1500</v>
      </c>
      <c r="J11" s="1">
        <f>60*30*D11</f>
        <v>1800</v>
      </c>
      <c r="K11" s="6" t="s">
        <v>10</v>
      </c>
      <c r="L11" s="8" t="s">
        <v>32</v>
      </c>
      <c r="M11" s="7" t="s">
        <v>42</v>
      </c>
      <c r="N11" s="6" t="s">
        <v>44</v>
      </c>
      <c r="O11" s="6" t="s">
        <v>6</v>
      </c>
    </row>
    <row r="12" spans="1:15" ht="38.25" x14ac:dyDescent="0.2">
      <c r="A12" s="6" t="s">
        <v>9</v>
      </c>
      <c r="B12" s="6" t="s">
        <v>5</v>
      </c>
      <c r="C12" s="8" t="s">
        <v>25</v>
      </c>
      <c r="D12" s="6">
        <v>1</v>
      </c>
      <c r="E12" s="1">
        <f>115*5*D12</f>
        <v>575</v>
      </c>
      <c r="F12" s="1">
        <f>115*10*D12</f>
        <v>1150</v>
      </c>
      <c r="G12" s="1">
        <f>115*15*D12</f>
        <v>1725</v>
      </c>
      <c r="H12" s="1">
        <f>115*20*D12</f>
        <v>2300</v>
      </c>
      <c r="I12" s="1">
        <f>115*25*D12</f>
        <v>2875</v>
      </c>
      <c r="J12" s="1">
        <f>115*30*D12</f>
        <v>3450</v>
      </c>
      <c r="K12" s="6" t="s">
        <v>10</v>
      </c>
      <c r="L12" s="8" t="s">
        <v>33</v>
      </c>
      <c r="M12" s="7" t="s">
        <v>42</v>
      </c>
      <c r="N12" s="6" t="s">
        <v>44</v>
      </c>
      <c r="O12" s="6" t="s">
        <v>6</v>
      </c>
    </row>
    <row r="13" spans="1:15" ht="38.25" x14ac:dyDescent="0.2">
      <c r="A13" s="6" t="s">
        <v>9</v>
      </c>
      <c r="B13" s="6" t="s">
        <v>5</v>
      </c>
      <c r="C13" s="8" t="s">
        <v>26</v>
      </c>
      <c r="D13" s="6">
        <v>1</v>
      </c>
      <c r="E13" s="1">
        <f>75*5*D13</f>
        <v>375</v>
      </c>
      <c r="F13" s="1">
        <f>75*10*D13</f>
        <v>750</v>
      </c>
      <c r="G13" s="1">
        <f>75*15*D13</f>
        <v>1125</v>
      </c>
      <c r="H13" s="1">
        <f>75*20*D13</f>
        <v>1500</v>
      </c>
      <c r="I13" s="1">
        <f>75*25*D13</f>
        <v>1875</v>
      </c>
      <c r="J13" s="1">
        <f>75*30*D13</f>
        <v>2250</v>
      </c>
      <c r="K13" s="6" t="s">
        <v>10</v>
      </c>
      <c r="L13" s="8" t="s">
        <v>29</v>
      </c>
      <c r="M13" s="7" t="s">
        <v>42</v>
      </c>
      <c r="N13" s="6" t="s">
        <v>44</v>
      </c>
      <c r="O13" s="6" t="s">
        <v>6</v>
      </c>
    </row>
    <row r="14" spans="1:15" ht="15" x14ac:dyDescent="0.25">
      <c r="D14"/>
      <c r="E14"/>
      <c r="F14"/>
      <c r="G14"/>
      <c r="H14"/>
      <c r="I14"/>
      <c r="J14"/>
      <c r="K14"/>
    </row>
    <row r="15" spans="1:15" ht="15" x14ac:dyDescent="0.25">
      <c r="D15"/>
      <c r="E15"/>
      <c r="F15"/>
      <c r="G15"/>
      <c r="H15"/>
      <c r="I15"/>
      <c r="J15"/>
      <c r="K15"/>
    </row>
    <row r="16" spans="1:15" ht="15" x14ac:dyDescent="0.25">
      <c r="D16"/>
      <c r="E16"/>
      <c r="F16"/>
      <c r="G16"/>
      <c r="H16"/>
      <c r="I16"/>
      <c r="J16"/>
      <c r="K16"/>
    </row>
    <row r="17" spans="4:11" ht="15" x14ac:dyDescent="0.25">
      <c r="D17"/>
      <c r="E17"/>
      <c r="F17"/>
      <c r="G17"/>
      <c r="H17"/>
      <c r="I17"/>
      <c r="J17"/>
      <c r="K17"/>
    </row>
    <row r="18" spans="4:11" ht="15" x14ac:dyDescent="0.25">
      <c r="D18"/>
      <c r="E18"/>
      <c r="F18"/>
      <c r="G18"/>
      <c r="H18"/>
      <c r="I18"/>
      <c r="J18"/>
      <c r="K18"/>
    </row>
    <row r="19" spans="4:11" ht="15" x14ac:dyDescent="0.25">
      <c r="D19"/>
      <c r="E19"/>
      <c r="F19"/>
      <c r="G19"/>
      <c r="H19"/>
      <c r="I19"/>
      <c r="J19"/>
      <c r="K19"/>
    </row>
    <row r="20" spans="4:11" ht="15" x14ac:dyDescent="0.25">
      <c r="D20"/>
      <c r="E20"/>
      <c r="F20"/>
      <c r="G20"/>
      <c r="H20"/>
      <c r="I20"/>
      <c r="J20"/>
      <c r="K20"/>
    </row>
    <row r="21" spans="4:11" ht="15" x14ac:dyDescent="0.25">
      <c r="D21"/>
      <c r="E21"/>
      <c r="F21"/>
      <c r="G21"/>
      <c r="H21"/>
      <c r="I21"/>
      <c r="J21"/>
      <c r="K21"/>
    </row>
    <row r="22" spans="4:11" ht="15" x14ac:dyDescent="0.25">
      <c r="D22"/>
      <c r="E22"/>
      <c r="F22"/>
      <c r="G22"/>
      <c r="H22"/>
      <c r="I22"/>
      <c r="J22"/>
      <c r="K22"/>
    </row>
    <row r="23" spans="4:11" ht="15" x14ac:dyDescent="0.25">
      <c r="D23"/>
      <c r="E23"/>
      <c r="F23"/>
      <c r="G23"/>
      <c r="H23"/>
      <c r="I23"/>
      <c r="J23"/>
      <c r="K23"/>
    </row>
    <row r="24" spans="4:11" ht="15" x14ac:dyDescent="0.25">
      <c r="D24"/>
      <c r="E24"/>
      <c r="F24"/>
      <c r="G24"/>
      <c r="H24"/>
      <c r="I24"/>
      <c r="J24"/>
      <c r="K24"/>
    </row>
    <row r="25" spans="4:11" ht="15" x14ac:dyDescent="0.25">
      <c r="D25"/>
      <c r="E25"/>
      <c r="F25"/>
      <c r="G25"/>
      <c r="H25"/>
      <c r="I25"/>
      <c r="J25"/>
      <c r="K25"/>
    </row>
  </sheetData>
  <autoFilter ref="A1:O1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2026-04-10T13:24:18Z</dcterms:modified>
</cp:coreProperties>
</file>